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2255" windowHeight="5835"/>
  </bookViews>
  <sheets>
    <sheet name="7.6" sheetId="1" r:id="rId1"/>
    <sheet name="Sheet2" sheetId="2" r:id="rId2"/>
    <sheet name="Sheet3" sheetId="3" r:id="rId3"/>
  </sheets>
  <calcPr calcId="124519" concurrentCalc="0"/>
</workbook>
</file>

<file path=xl/calcChain.xml><?xml version="1.0" encoding="utf-8"?>
<calcChain xmlns="http://schemas.openxmlformats.org/spreadsheetml/2006/main">
  <c r="D24" i="1"/>
  <c r="D13" s="1"/>
  <c r="D15" s="1"/>
  <c r="C23"/>
  <c r="B23"/>
  <c r="C22"/>
  <c r="C21"/>
  <c r="B21"/>
  <c r="C20"/>
  <c r="C19"/>
  <c r="C18"/>
  <c r="C17"/>
  <c r="C16"/>
  <c r="B16"/>
  <c r="C15"/>
  <c r="C14"/>
  <c r="C13"/>
  <c r="B7"/>
  <c r="B8"/>
  <c r="B6"/>
  <c r="B11"/>
  <c r="C8"/>
  <c r="C12" l="1"/>
  <c r="C11"/>
  <c r="C10"/>
  <c r="C9"/>
  <c r="C7"/>
  <c r="D7" s="1"/>
  <c r="C24"/>
  <c r="B24"/>
  <c r="D23"/>
  <c r="D22"/>
  <c r="B22"/>
  <c r="D21"/>
  <c r="D20"/>
  <c r="B20"/>
  <c r="D19"/>
  <c r="B19"/>
  <c r="D18"/>
  <c r="B18"/>
  <c r="D17"/>
  <c r="B17"/>
  <c r="D16"/>
  <c r="B15"/>
  <c r="D14"/>
  <c r="B14"/>
  <c r="B13"/>
  <c r="D12"/>
  <c r="B12"/>
  <c r="D11"/>
  <c r="D10"/>
  <c r="B10"/>
  <c r="D9"/>
  <c r="B9"/>
  <c r="D8"/>
  <c r="D6"/>
  <c r="C6"/>
  <c r="D5"/>
  <c r="C5"/>
  <c r="D4"/>
  <c r="C4"/>
  <c r="B4"/>
</calcChain>
</file>

<file path=xl/sharedStrings.xml><?xml version="1.0" encoding="utf-8"?>
<sst xmlns="http://schemas.openxmlformats.org/spreadsheetml/2006/main" count="29" uniqueCount="29">
  <si>
    <t>Dzongkhag</t>
  </si>
  <si>
    <t xml:space="preserve">         Scale of Industry</t>
  </si>
  <si>
    <t xml:space="preserve"> Total</t>
  </si>
  <si>
    <t>Small</t>
  </si>
  <si>
    <t xml:space="preserve"> Cottage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</si>
  <si>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</si>
  <si>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</si>
  <si>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</si>
  <si>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</si>
  <si>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</si>
  <si>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</si>
  <si>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</si>
  <si>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</si>
  <si>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</si>
  <si>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</si>
  <si>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</si>
  <si>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</si>
  <si>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</si>
  <si>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</si>
  <si>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</si>
  <si>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</si>
  <si>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</si>
  <si>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</si>
  <si>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</si>
  <si>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</si>
  <si>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</si>
  <si>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</si>
  <si>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Table 7.6: Number of Industrial  Firms in Small and Cottage, by Dzongkhag, Bhutan, 2015</t>
  </si>
  <si>
    <t>The bar liencense are included under Small &amp; Cottage Industries.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</si>
</sst>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2"/>
      <name val="Times New Roma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Border="1" applyAlignment="1" applyProtection="1"/>
    <xf numFmtId="0" fontId="3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2" fillId="2" borderId="4" xfId="1" applyFont="1" applyFill="1" applyBorder="1" applyAlignment="1" applyProtection="1">
      <alignment horizontal="right" vertical="center"/>
    </xf>
    <xf numFmtId="0" fontId="4" fillId="0" borderId="5" xfId="1" applyFont="1" applyBorder="1" applyAlignment="1" applyProtection="1">
      <alignment horizontal="left"/>
    </xf>
    <xf numFmtId="164" fontId="4" fillId="0" borderId="5" xfId="2" applyNumberFormat="1" applyFont="1" applyFill="1" applyBorder="1" applyAlignment="1">
      <alignment horizontal="right"/>
    </xf>
    <xf numFmtId="164" fontId="4" fillId="0" borderId="1" xfId="2" applyNumberFormat="1" applyFont="1" applyFill="1" applyBorder="1" applyAlignment="1">
      <alignment horizontal="right"/>
    </xf>
    <xf numFmtId="0" fontId="4" fillId="0" borderId="6" xfId="1" applyFont="1" applyBorder="1" applyAlignment="1" applyProtection="1">
      <alignment horizontal="left"/>
    </xf>
    <xf numFmtId="164" fontId="4" fillId="0" borderId="6" xfId="2" applyNumberFormat="1" applyFont="1" applyFill="1" applyBorder="1" applyAlignment="1">
      <alignment horizontal="right"/>
    </xf>
    <xf numFmtId="164" fontId="4" fillId="0" borderId="6" xfId="2" quotePrefix="1" applyNumberFormat="1" applyFont="1" applyFill="1" applyBorder="1" applyAlignment="1">
      <alignment horizontal="right"/>
    </xf>
    <xf numFmtId="164" fontId="4" fillId="0" borderId="6" xfId="2" applyNumberFormat="1" applyFont="1" applyBorder="1" applyAlignment="1">
      <alignment horizontal="right"/>
    </xf>
    <xf numFmtId="0" fontId="2" fillId="0" borderId="8" xfId="1" applyFont="1" applyBorder="1"/>
    <xf numFmtId="164" fontId="2" fillId="0" borderId="8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164" fontId="4" fillId="0" borderId="6" xfId="2" quotePrefix="1" applyNumberFormat="1" applyFont="1" applyBorder="1" applyAlignment="1">
      <alignment horizontal="right"/>
    </xf>
    <xf numFmtId="164" fontId="4" fillId="0" borderId="9" xfId="2" applyNumberFormat="1" applyFont="1" applyFill="1" applyBorder="1" applyAlignment="1">
      <alignment horizontal="right"/>
    </xf>
    <xf numFmtId="164" fontId="4" fillId="0" borderId="10" xfId="2" applyNumberFormat="1" applyFont="1" applyFill="1" applyBorder="1" applyAlignment="1">
      <alignment horizontal="right"/>
    </xf>
    <xf numFmtId="164" fontId="4" fillId="0" borderId="10" xfId="2" quotePrefix="1" applyNumberFormat="1" applyFont="1" applyFill="1" applyBorder="1" applyAlignment="1">
      <alignment horizontal="right"/>
    </xf>
    <xf numFmtId="164" fontId="4" fillId="0" borderId="10" xfId="2" quotePrefix="1" applyNumberFormat="1" applyFont="1" applyBorder="1" applyAlignment="1">
      <alignment horizontal="right"/>
    </xf>
    <xf numFmtId="164" fontId="4" fillId="0" borderId="10" xfId="2" applyNumberFormat="1" applyFont="1" applyBorder="1" applyAlignment="1">
      <alignment horizontal="right"/>
    </xf>
    <xf numFmtId="164" fontId="2" fillId="0" borderId="11" xfId="2" applyNumberFormat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>
      <alignment horizontal="right"/>
    </xf>
    <xf numFmtId="164" fontId="4" fillId="0" borderId="7" xfId="2" quotePrefix="1" applyNumberFormat="1" applyFont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0" fontId="8" fillId="0" borderId="0" xfId="0" applyFont="1"/>
    <xf numFmtId="0" fontId="2" fillId="2" borderId="1" xfId="1" applyFont="1" applyFill="1" applyBorder="1" applyAlignment="1" applyProtection="1">
      <alignment horizontal="left" vertical="center"/>
    </xf>
    <xf numFmtId="0" fontId="2" fillId="2" borderId="4" xfId="1" applyFont="1" applyFill="1" applyBorder="1" applyAlignment="1" applyProtection="1">
      <alignment horizontal="left" vertical="center"/>
    </xf>
    <xf numFmtId="0" fontId="2" fillId="2" borderId="2" xfId="1" applyFont="1" applyFill="1" applyBorder="1" applyAlignment="1" applyProtection="1">
      <alignment horizontal="left" vertical="center"/>
    </xf>
    <xf numFmtId="0" fontId="2" fillId="2" borderId="3" xfId="1" applyFont="1" applyFill="1" applyBorder="1" applyAlignment="1" applyProtection="1">
      <alignment horizontal="left" vertical="center"/>
    </xf>
    <xf numFmtId="0" fontId="2" fillId="2" borderId="1" xfId="1" quotePrefix="1" applyFont="1" applyFill="1" applyBorder="1" applyAlignment="1" applyProtection="1">
      <alignment horizontal="right" vertical="center" wrapText="1"/>
    </xf>
    <xf numFmtId="0" fontId="2" fillId="2" borderId="4" xfId="1" quotePrefix="1" applyFont="1" applyFill="1" applyBorder="1" applyAlignment="1" applyProtection="1">
      <alignment horizontal="righ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H23" sqref="H23"/>
    </sheetView>
  </sheetViews>
  <sheetFormatPr defaultRowHeight="15"/>
  <cols>
    <col min="1" max="1" width="18.28515625" customWidth="1"/>
    <col min="2" max="4" width="14.28515625" customWidth="1"/>
  </cols>
  <sheetData>
    <row r="1" spans="1:5" ht="15.75">
      <c r="A1" s="1" t="s">
        <v>27</v>
      </c>
      <c r="B1" s="1"/>
      <c r="C1" s="1"/>
      <c r="D1" s="1"/>
      <c r="E1" s="1"/>
    </row>
    <row r="2" spans="1:5">
      <c r="A2" s="28" t="s">
        <v>0</v>
      </c>
      <c r="B2" s="30" t="s">
        <v>1</v>
      </c>
      <c r="C2" s="31"/>
      <c r="D2" s="32" t="s">
        <v>2</v>
      </c>
      <c r="E2" s="2"/>
    </row>
    <row r="3" spans="1:5">
      <c r="A3" s="29"/>
      <c r="B3" s="6" t="s">
        <v>3</v>
      </c>
      <c r="C3" s="6" t="s">
        <v>4</v>
      </c>
      <c r="D3" s="33"/>
      <c r="E3" s="2"/>
    </row>
    <row r="4" spans="1:5" ht="15.75">
      <c r="A4" s="7" t="s">
        <v>5</v>
      </c>
      <c r="B4" s="8">
        <f>165+1</f>
        <v>166</v>
      </c>
      <c r="C4" s="18">
        <f>335+262</f>
        <v>597</v>
      </c>
      <c r="D4" s="9">
        <f t="shared" ref="D4:D23" si="0">SUM(B4:C4)</f>
        <v>763</v>
      </c>
      <c r="E4" s="2"/>
    </row>
    <row r="5" spans="1:5" ht="15.75">
      <c r="A5" s="10" t="s">
        <v>6</v>
      </c>
      <c r="B5" s="11">
        <v>458</v>
      </c>
      <c r="C5" s="19">
        <f>1169+983</f>
        <v>2152</v>
      </c>
      <c r="D5" s="24">
        <f t="shared" si="0"/>
        <v>2610</v>
      </c>
      <c r="E5" s="2"/>
    </row>
    <row r="6" spans="1:5" ht="15.75">
      <c r="A6" s="10" t="s">
        <v>7</v>
      </c>
      <c r="B6" s="11">
        <f>121+0</f>
        <v>121</v>
      </c>
      <c r="C6" s="20">
        <f>196+224</f>
        <v>420</v>
      </c>
      <c r="D6" s="24">
        <f t="shared" si="0"/>
        <v>541</v>
      </c>
      <c r="E6" s="2"/>
    </row>
    <row r="7" spans="1:5" ht="15.75">
      <c r="A7" s="10" t="s">
        <v>8</v>
      </c>
      <c r="B7" s="12">
        <f>17+0</f>
        <v>17</v>
      </c>
      <c r="C7" s="20">
        <f>20+58</f>
        <v>78</v>
      </c>
      <c r="D7" s="24">
        <f t="shared" si="0"/>
        <v>95</v>
      </c>
      <c r="E7" s="2"/>
    </row>
    <row r="8" spans="1:5" ht="15.75">
      <c r="A8" s="10" t="s">
        <v>9</v>
      </c>
      <c r="B8" s="13">
        <f>129+0</f>
        <v>129</v>
      </c>
      <c r="C8" s="21">
        <f>102+95</f>
        <v>197</v>
      </c>
      <c r="D8" s="25">
        <f t="shared" si="0"/>
        <v>326</v>
      </c>
      <c r="E8" s="2"/>
    </row>
    <row r="9" spans="1:5" ht="15.75">
      <c r="A9" s="10" t="s">
        <v>10</v>
      </c>
      <c r="B9" s="17">
        <f>76+2</f>
        <v>78</v>
      </c>
      <c r="C9" s="21">
        <f>61+121</f>
        <v>182</v>
      </c>
      <c r="D9" s="25">
        <f t="shared" si="0"/>
        <v>260</v>
      </c>
      <c r="E9" s="2"/>
    </row>
    <row r="10" spans="1:5" ht="15.75">
      <c r="A10" s="10" t="s">
        <v>11</v>
      </c>
      <c r="B10" s="13">
        <f>136+6</f>
        <v>142</v>
      </c>
      <c r="C10" s="22">
        <f>314+352</f>
        <v>666</v>
      </c>
      <c r="D10" s="26">
        <f t="shared" si="0"/>
        <v>808</v>
      </c>
      <c r="E10" s="2"/>
    </row>
    <row r="11" spans="1:5" ht="15.75">
      <c r="A11" s="10" t="s">
        <v>12</v>
      </c>
      <c r="B11" s="13">
        <f>442+0</f>
        <v>442</v>
      </c>
      <c r="C11" s="22">
        <f>678+500</f>
        <v>1178</v>
      </c>
      <c r="D11" s="25">
        <f t="shared" si="0"/>
        <v>1620</v>
      </c>
      <c r="E11" s="2"/>
    </row>
    <row r="12" spans="1:5" ht="15.75">
      <c r="A12" s="10" t="s">
        <v>13</v>
      </c>
      <c r="B12" s="13">
        <f>178+6</f>
        <v>184</v>
      </c>
      <c r="C12" s="22">
        <f>224+243</f>
        <v>467</v>
      </c>
      <c r="D12" s="26">
        <f t="shared" si="0"/>
        <v>651</v>
      </c>
      <c r="E12" s="2"/>
    </row>
    <row r="13" spans="1:5" ht="15.75">
      <c r="A13" s="10" t="s">
        <v>14</v>
      </c>
      <c r="B13" s="13">
        <f>126+1</f>
        <v>127</v>
      </c>
      <c r="C13" s="22">
        <f>247+322</f>
        <v>569</v>
      </c>
      <c r="D13" s="26">
        <f t="shared" si="0"/>
        <v>696</v>
      </c>
      <c r="E13" s="2"/>
    </row>
    <row r="14" spans="1:5" ht="15.75">
      <c r="A14" s="10" t="s">
        <v>15</v>
      </c>
      <c r="B14" s="13">
        <f>146+3</f>
        <v>149</v>
      </c>
      <c r="C14" s="22">
        <f>315+340</f>
        <v>655</v>
      </c>
      <c r="D14" s="26">
        <f t="shared" si="0"/>
        <v>804</v>
      </c>
      <c r="E14" s="2"/>
    </row>
    <row r="15" spans="1:5" ht="15.75">
      <c r="A15" s="10" t="s">
        <v>16</v>
      </c>
      <c r="B15" s="13">
        <f>202+1</f>
        <v>203</v>
      </c>
      <c r="C15" s="22">
        <f>385+310</f>
        <v>695</v>
      </c>
      <c r="D15" s="26">
        <f t="shared" si="0"/>
        <v>898</v>
      </c>
      <c r="E15" s="2"/>
    </row>
    <row r="16" spans="1:5" ht="15.75">
      <c r="A16" s="10" t="s">
        <v>17</v>
      </c>
      <c r="B16" s="13">
        <f>404+0</f>
        <v>404</v>
      </c>
      <c r="C16" s="22">
        <f>800+495</f>
        <v>1295</v>
      </c>
      <c r="D16" s="25">
        <f t="shared" si="0"/>
        <v>1699</v>
      </c>
      <c r="E16" s="2"/>
    </row>
    <row r="17" spans="1:6" ht="15.75">
      <c r="A17" s="10" t="s">
        <v>18</v>
      </c>
      <c r="B17" s="13">
        <f>2356+4</f>
        <v>2360</v>
      </c>
      <c r="C17" s="22">
        <f>3470+1489</f>
        <v>4959</v>
      </c>
      <c r="D17" s="26">
        <f t="shared" si="0"/>
        <v>7319</v>
      </c>
      <c r="E17" s="2"/>
    </row>
    <row r="18" spans="1:6" ht="15.75">
      <c r="A18" s="10" t="s">
        <v>19</v>
      </c>
      <c r="B18" s="13">
        <f>109+2</f>
        <v>111</v>
      </c>
      <c r="C18" s="22">
        <f>173+89</f>
        <v>262</v>
      </c>
      <c r="D18" s="25">
        <f t="shared" si="0"/>
        <v>373</v>
      </c>
      <c r="E18" s="2"/>
    </row>
    <row r="19" spans="1:6" ht="15.75">
      <c r="A19" s="10" t="s">
        <v>20</v>
      </c>
      <c r="B19" s="13">
        <f>176+2</f>
        <v>178</v>
      </c>
      <c r="C19" s="21">
        <f>230+348</f>
        <v>578</v>
      </c>
      <c r="D19" s="25">
        <f t="shared" si="0"/>
        <v>756</v>
      </c>
      <c r="E19" s="2"/>
    </row>
    <row r="20" spans="1:6" ht="15.75">
      <c r="A20" s="10" t="s">
        <v>21</v>
      </c>
      <c r="B20" s="13">
        <f>109+2</f>
        <v>111</v>
      </c>
      <c r="C20" s="22">
        <f>196+218</f>
        <v>414</v>
      </c>
      <c r="D20" s="25">
        <f t="shared" si="0"/>
        <v>525</v>
      </c>
      <c r="E20" s="2"/>
    </row>
    <row r="21" spans="1:6" ht="15.75">
      <c r="A21" s="10" t="s">
        <v>22</v>
      </c>
      <c r="B21" s="17">
        <f>104+0</f>
        <v>104</v>
      </c>
      <c r="C21" s="21">
        <f>237+95</f>
        <v>332</v>
      </c>
      <c r="D21" s="25">
        <f t="shared" si="0"/>
        <v>436</v>
      </c>
      <c r="E21" s="2"/>
    </row>
    <row r="22" spans="1:6" ht="15.75">
      <c r="A22" s="10" t="s">
        <v>23</v>
      </c>
      <c r="B22" s="13">
        <f>214+1</f>
        <v>215</v>
      </c>
      <c r="C22" s="22">
        <f>381+377</f>
        <v>758</v>
      </c>
      <c r="D22" s="26">
        <f t="shared" si="0"/>
        <v>973</v>
      </c>
      <c r="E22" s="2"/>
    </row>
    <row r="23" spans="1:6" ht="15.75">
      <c r="A23" s="10" t="s">
        <v>24</v>
      </c>
      <c r="B23" s="11">
        <f>86+0</f>
        <v>86</v>
      </c>
      <c r="C23" s="19">
        <f>185+180</f>
        <v>365</v>
      </c>
      <c r="D23" s="24">
        <f t="shared" si="0"/>
        <v>451</v>
      </c>
      <c r="E23" s="2"/>
    </row>
    <row r="24" spans="1:6" ht="15.75">
      <c r="A24" s="14" t="s">
        <v>25</v>
      </c>
      <c r="B24" s="15">
        <f>SUM(B4:B23)</f>
        <v>5785</v>
      </c>
      <c r="C24" s="23">
        <f>SUM(C4:C23)</f>
        <v>16819</v>
      </c>
      <c r="D24" s="16">
        <f>SUM(D4:D23)</f>
        <v>22604</v>
      </c>
      <c r="E24" s="2"/>
    </row>
    <row r="25" spans="1:6">
      <c r="A25" s="27" t="s">
        <v>28</v>
      </c>
      <c r="B25" s="27"/>
      <c r="C25" s="27"/>
      <c r="D25" s="27"/>
      <c r="E25" s="27"/>
      <c r="F25" s="27"/>
    </row>
    <row r="26" spans="1:6" ht="15.75">
      <c r="A26" s="3" t="s">
        <v>26</v>
      </c>
      <c r="B26" s="3"/>
      <c r="C26" s="3"/>
      <c r="D26" s="4"/>
      <c r="E26" s="5"/>
    </row>
  </sheetData>
  <mergeCells count="3">
    <mergeCell ref="A2:A3"/>
    <mergeCell ref="B2:C2"/>
    <mergeCell ref="D2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7.6</vt:lpstr>
      <vt:lpstr>Sheet2</vt:lpstr>
      <vt:lpstr>Sheet3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pzam</cp:lastModifiedBy>
  <dcterms:created xsi:type="dcterms:W3CDTF">2016-09-14T04:06:57Z</dcterms:created>
  <dcterms:modified xsi:type="dcterms:W3CDTF">2016-10-25T10:14:14Z</dcterms:modified>
</cp:coreProperties>
</file>